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468" windowWidth="15768" windowHeight="12372"/>
  </bookViews>
  <sheets>
    <sheet name="приложение" sheetId="5" r:id="rId1"/>
  </sheets>
  <definedNames>
    <definedName name="_xlnm._FilterDatabase" localSheetId="0" hidden="1">приложение!$A$3:$F$53</definedName>
    <definedName name="_xlnm.Print_Titles" localSheetId="0">приложение!$3:$3</definedName>
    <definedName name="_xlnm.Print_Area" localSheetId="0">приложение!$A$1:$H$54</definedName>
  </definedNames>
  <calcPr calcId="145621"/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5" i="5"/>
  <c r="G16" i="5"/>
  <c r="G17" i="5"/>
  <c r="G18" i="5"/>
  <c r="G19" i="5"/>
  <c r="G20" i="5"/>
  <c r="G21" i="5"/>
  <c r="G22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3" i="5"/>
  <c r="G44" i="5"/>
  <c r="G45" i="5"/>
  <c r="G46" i="5"/>
  <c r="G47" i="5"/>
  <c r="G48" i="5"/>
  <c r="G49" i="5"/>
  <c r="G50" i="5"/>
  <c r="G53" i="5"/>
  <c r="G4" i="5"/>
  <c r="C53" i="5"/>
  <c r="C43" i="5"/>
  <c r="C44" i="5"/>
  <c r="C37" i="5"/>
  <c r="C34" i="5"/>
  <c r="C30" i="5"/>
  <c r="C25" i="5"/>
  <c r="C19" i="5"/>
  <c r="C15" i="5"/>
  <c r="C11" i="5"/>
  <c r="C9" i="5"/>
  <c r="C24" i="5" l="1"/>
  <c r="F5" i="5" l="1"/>
  <c r="F14" i="5"/>
  <c r="C6" i="5"/>
  <c r="C4" i="5" l="1"/>
  <c r="C5" i="5"/>
  <c r="E9" i="5" l="1"/>
  <c r="F18" i="5"/>
  <c r="F21" i="5"/>
  <c r="F49" i="5" l="1"/>
  <c r="F42" i="5"/>
  <c r="F17" i="5"/>
  <c r="F45" i="5"/>
  <c r="F16" i="5"/>
  <c r="F26" i="5"/>
  <c r="F36" i="5"/>
  <c r="E11" i="5"/>
  <c r="F29" i="5"/>
  <c r="F8" i="5"/>
  <c r="D19" i="5"/>
  <c r="F20" i="5"/>
  <c r="D30" i="5"/>
  <c r="E19" i="5"/>
  <c r="D34" i="5"/>
  <c r="E25" i="5"/>
  <c r="E30" i="5"/>
  <c r="E37" i="5"/>
  <c r="F39" i="5"/>
  <c r="F31" i="5"/>
  <c r="F40" i="5"/>
  <c r="E15" i="5"/>
  <c r="D15" i="5"/>
  <c r="D11" i="5"/>
  <c r="F52" i="5"/>
  <c r="E6" i="5"/>
  <c r="D6" i="5"/>
  <c r="F7" i="5"/>
  <c r="D9" i="5"/>
  <c r="F9" i="5" s="1"/>
  <c r="F10" i="5"/>
  <c r="F28" i="5"/>
  <c r="F33" i="5"/>
  <c r="F48" i="5" l="1"/>
  <c r="D5" i="5"/>
  <c r="E5" i="5"/>
  <c r="F51" i="5"/>
  <c r="D43" i="5"/>
  <c r="E34" i="5"/>
  <c r="F34" i="5" s="1"/>
  <c r="F19" i="5"/>
  <c r="F11" i="5"/>
  <c r="F47" i="5"/>
  <c r="F35" i="5"/>
  <c r="F32" i="5"/>
  <c r="F12" i="5"/>
  <c r="D44" i="5"/>
  <c r="E44" i="5"/>
  <c r="F46" i="5"/>
  <c r="F27" i="5"/>
  <c r="D25" i="5"/>
  <c r="F22" i="5"/>
  <c r="F41" i="5"/>
  <c r="F15" i="5"/>
  <c r="F30" i="5"/>
  <c r="F6" i="5"/>
  <c r="F38" i="5"/>
  <c r="D37" i="5"/>
  <c r="E43" i="5" l="1"/>
  <c r="E24" i="5"/>
  <c r="F25" i="5"/>
  <c r="D24" i="5"/>
  <c r="F43" i="5"/>
  <c r="E4" i="5"/>
  <c r="F44" i="5"/>
  <c r="D4" i="5"/>
  <c r="D53" i="5" s="1"/>
  <c r="F37" i="5"/>
  <c r="E53" i="5" l="1"/>
  <c r="F53" i="5" s="1"/>
  <c r="F24" i="5"/>
  <c r="F4" i="5"/>
</calcChain>
</file>

<file path=xl/sharedStrings.xml><?xml version="1.0" encoding="utf-8"?>
<sst xmlns="http://schemas.openxmlformats.org/spreadsheetml/2006/main" count="127" uniqueCount="127">
  <si>
    <t>Иные межбюджетные трансферты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</si>
  <si>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</si>
  <si>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</si>
  <si>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Безвозмездные поступления от государственных (муниципальных) организаций</t>
  </si>
  <si>
    <t>ИТОГО:</t>
  </si>
  <si>
    <t>Код бюджетной классификации Российской Федерации</t>
  </si>
  <si>
    <t>Наименование доходов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</si>
  <si>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</si>
  <si>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</si>
  <si>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</si>
  <si>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</si>
  <si>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</si>
  <si>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</si>
  <si>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</si>
  <si>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</si>
  <si>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</si>
  <si>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</si>
  <si>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</si>
  <si>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</si>
  <si>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</si>
  <si>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</si>
  <si>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</si>
  <si>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</si>
  <si>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</si>
  <si>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</si>
  <si>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</si>
  <si>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</si>
  <si>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</si>
  <si>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</si>
  <si>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</si>
  <si>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</si>
  <si>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</si>
  <si>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</si>
  <si>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</si>
  <si>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</si>
  <si>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</si>
  <si>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</si>
  <si>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</si>
  <si>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</si>
  <si>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</si>
  <si>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</si>
  <si>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</si>
  <si>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</si>
  <si>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</si>
  <si>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(в рублях)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</si>
  <si>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</si>
  <si>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</si>
  <si>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</si>
  <si>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</si>
  <si>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</si>
  <si>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</si>
  <si>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</si>
  <si>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</si>
  <si>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</si>
  <si>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</si>
  <si>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</si>
  <si>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</si>
  <si>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</si>
  <si>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</si>
  <si>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</si>
  <si>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000 1 11 00000 00 0000 000</t>
  </si>
  <si>
    <t>000 1 11 01000 00 0000 120</t>
  </si>
  <si>
    <t>000 1 11 05000 00 0000 120</t>
  </si>
  <si>
    <t>000 1 11 07000 00 0000 120</t>
  </si>
  <si>
    <t>000 1 11 09000 00 0000 120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</si>
  <si>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</si>
  <si>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</si>
  <si>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</si>
  <si>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</si>
  <si>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</si>
  <si>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</si>
  <si>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</si>
  <si>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</si>
  <si>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</si>
  <si>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000 1 14 06000 00 0000 430</t>
  </si>
  <si>
    <t>000 1 15 00000 00 0000 000</t>
  </si>
  <si>
    <t>000 1 16 00000 00 0000 000</t>
  </si>
  <si>
    <t>000 2 00 00000 00 0000 000</t>
  </si>
  <si>
    <t>000 2 02 00000 00 0000 000</t>
  </si>
  <si>
    <t>000 2 02 10000 00 0000 150</t>
  </si>
  <si>
    <t>000 2 02 20000 00 0000 150</t>
  </si>
  <si>
    <t>000 2 02 30000 00 0000 150</t>
  </si>
  <si>
    <t>000 2 02 40000 00 0000 150</t>
  </si>
  <si>
    <t>000 2 03 00000 00 0000 000</t>
  </si>
  <si>
    <t>000 2 19 00000 00 0000 000</t>
  </si>
  <si>
    <t>Акцизы по подакцизным товарам (продукции), производимым на территории Российской Федерации</t>
  </si>
  <si>
    <t xml:space="preserve"> 000 1 03 02000 01 0000 110</t>
  </si>
  <si>
    <t>000 1 05 03000 01 0000 110</t>
  </si>
  <si>
    <t>Единый сельскохозяйственный налог</t>
  </si>
  <si>
    <t>ЗАДОЛЖЕННОСТЬ И ПЕРЕРАСЧЕТЫ ПО ОТМЕНЕННЫМ НАЛОГАМ, СБОРАМ И ИНЫМ ОБЯЗАТЕЛЬНЫМ ПЛАТЕЖАМ</t>
  </si>
  <si>
    <t xml:space="preserve"> 000 1 09 00000 00 0000 000</t>
  </si>
  <si>
    <t>ПРОЧИЕ НЕНАЛОГОВЫЕ ДОХОДЫ</t>
  </si>
  <si>
    <t xml:space="preserve"> 000 1 17 00000 00 0000 000</t>
  </si>
  <si>
    <t xml:space="preserve"> 000 2 18 00000 00 0000 000</t>
  </si>
  <si>
    <t>Налог на профессиональный доход</t>
  </si>
  <si>
    <t>000 1 05 06000 01 0000 110</t>
  </si>
  <si>
    <t>Кассовое исполнение
за 2020 год</t>
  </si>
  <si>
    <t>Процент исполнения к первоначаль
ному плану</t>
  </si>
  <si>
    <t>Причина отклонения от плана</t>
  </si>
  <si>
    <t>Сведения о фактических поступлениях доходов по видам доходов в сравнении с первоначально утвержденными (установленными) законом о бюджете значениями и с уточненными значениями с учетом внесенных изменений за 2020 год</t>
  </si>
  <si>
    <t>Первоначальный план на 2020 год
(закон от 13.12.2019 
№ 113-З)</t>
  </si>
  <si>
    <t>Уточненный план на 2020 год
(закон от 10.12.2020 
№ 106-З)</t>
  </si>
  <si>
    <t>Процент исполнения к уточненному плану</t>
  </si>
  <si>
    <t>Налоговые доходы, в том числе:</t>
  </si>
  <si>
    <t>Неналоговые доходы, в том числе:</t>
  </si>
  <si>
    <t>Безвозмездные поступления от негосударственных организаций</t>
  </si>
  <si>
    <t>000 2 04 00000 00 0000 000</t>
  </si>
  <si>
    <t>Уменьшение акцизов обусловлено снижением объемов реализации алкогольной продукции, а также изменением объемов реализации нефтепродуктов в целом по Российской Федерации</t>
  </si>
  <si>
    <t>Уменьшение налога связано со снятием с налогового учета отдельных обособленных подразделений</t>
  </si>
  <si>
    <t>Рост налога вызван увеличением количества выданных разрешений на добычу объектов животного мира</t>
  </si>
  <si>
    <t>Уменьшение количества обращений физических и юридических лиц для совершения юридически значимых действий</t>
  </si>
  <si>
    <t>Рост налоговой базы объясняется погашением задолженности за предыдущие периоды, а также перезаключением действующих договоров аренды на новых условиях с увеличением размера арендной платы</t>
  </si>
  <si>
    <t>Рост налоговой базы объясняется уплатой пеней за просрочку платежей в большем объеме и погашением задолженности по арендной плате за движимое имущество</t>
  </si>
  <si>
    <t>Рост налоговой базы произошел за счет заключения новых договоров купли-продажи лесных насаждений по итогам проведенных аукционов</t>
  </si>
  <si>
    <t>Рост налоговой базы объясняется увеличением обращений за оказанием платных услуг</t>
  </si>
  <si>
    <t>Рост налоговой базы связан с реализацией материальных запасов (металлолома) в большем объеме</t>
  </si>
  <si>
    <t>Рост налоговой базы объясняется реализацией большего количества объектов и большей стоимостью, чем прогнозировалось</t>
  </si>
  <si>
    <t>Уменьшение налога объясняется снижением количества обращений за оказанием платных услуг</t>
  </si>
  <si>
    <t>Увеличение дотаций связано с поступлением дотации на поддержку мер по обеспечению сбалансированности бюджетов, а также дотаций на финансовое обеспечение мероприятий по борьбе с новой коронавирусной инфекцией (COVID-19)</t>
  </si>
  <si>
    <t>Распределение иных межбюджетных трансфертов производится в течение финансового года (в частности, ассигнования за счет средств резервного фонда Правительства Российской Федерации)</t>
  </si>
  <si>
    <t>Распределение субсидий производится в течение финансового года (в частности средства на осуществление ежемесячных выплат на детей в возрасте от трех до семи включительно)</t>
  </si>
  <si>
    <t>Предоставление мер поддержки в виде налоговых льгот малого и среднего предпринимательства в условиях распространения новой коронавирусной инфекции</t>
  </si>
  <si>
    <t>Снижение размера чистой прибыли, полученной предприятиями по итогам деятельности за 2019 год</t>
  </si>
  <si>
    <t>Получение чистой прибыли в большем объеме, чем запланировано, по отдельным налогоплательщикам</t>
  </si>
  <si>
    <t>Уменьшение возвратов субсидий прошлых лет</t>
  </si>
  <si>
    <t>Сокращение количества контрольных мероприятий в период введения ограничительных мер в условиях распространения новой коронавирусной инфекции</t>
  </si>
  <si>
    <t>Уменьшение заявлений на проведение аукционов на право пользования участками недр местного 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</si>
</sst>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"/>
      <family val="2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" fontId="8" fillId="0" borderId="5">
      <alignment horizontal="center" vertical="top" shrinkToFit="1"/>
    </xf>
    <xf numFmtId="0" fontId="9" fillId="0" borderId="6">
      <alignment horizontal="left" wrapText="1" indent="2"/>
    </xf>
    <xf numFmtId="49" fontId="8" fillId="0" borderId="5">
      <alignment horizontal="left" vertical="top" wrapText="1"/>
    </xf>
    <xf numFmtId="4" fontId="8" fillId="0" borderId="5">
      <alignment horizontal="right" vertical="top" shrinkToFit="1"/>
    </xf>
    <xf numFmtId="49" fontId="9" fillId="0" borderId="5">
      <alignment horizontal="center"/>
    </xf>
    <xf numFmtId="4" fontId="10" fillId="2" borderId="5">
      <alignment horizontal="right" vertical="top" shrinkToFit="1"/>
    </xf>
    <xf numFmtId="0" fontId="7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13" fillId="0" borderId="6">
      <alignment horizontal="left" wrapText="1" indent="2"/>
    </xf>
    <xf numFmtId="49" fontId="13" fillId="0" borderId="7">
      <alignment horizontal="center"/>
    </xf>
  </cellStyleXfs>
  <cellXfs count="31">
    <xf numFmtId="0" fontId="0" fillId="0" borderId="0" xfId="0"/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Fill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0" borderId="1" xfId="2" applyNumberFormat="1" applyFont="1" applyFill="1" applyBorder="1" applyAlignment="1" applyProtection="1">
      <alignment horizontal="left" vertical="center" wrapText="1"/>
    </xf>
    <xf numFmtId="0" fontId="12" fillId="0" borderId="1" xfId="2" applyNumberFormat="1" applyFont="1" applyFill="1" applyBorder="1" applyAlignment="1" applyProtection="1">
      <alignment horizontal="lef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165" fontId="5" fillId="0" borderId="8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165" fontId="14" fillId="0" borderId="8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11" fillId="3" borderId="5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14" fillId="0" borderId="2" xfId="0" quotePrefix="1" applyNumberFormat="1" applyFont="1" applyFill="1" applyBorder="1" applyAlignment="1">
      <alignment horizontal="center" vertical="center" wrapText="1"/>
    </xf>
    <xf numFmtId="0" fontId="14" fillId="0" borderId="3" xfId="0" quotePrefix="1" applyNumberFormat="1" applyFont="1" applyFill="1" applyBorder="1" applyAlignment="1">
      <alignment horizontal="center" vertical="center" wrapText="1"/>
    </xf>
  </cellXfs>
  <cellStyles count="13">
    <cellStyle name="xl26" xfId="1"/>
    <cellStyle name="xl31" xfId="11"/>
    <cellStyle name="xl34" xfId="2"/>
    <cellStyle name="xl38" xfId="3"/>
    <cellStyle name="xl42" xfId="4"/>
    <cellStyle name="xl44" xfId="12"/>
    <cellStyle name="xl52" xfId="5"/>
    <cellStyle name="xl63" xfId="6"/>
    <cellStyle name="Обычный" xfId="0" builtinId="0"/>
    <cellStyle name="Обычный 2" xfId="7"/>
    <cellStyle name="Обычный 3" xfId="8"/>
    <cellStyle name="Стиль 1" xfId="9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tabSelected="1" view="pageBreakPreview" topLeftCell="A32" zoomScaleNormal="70" zoomScaleSheetLayoutView="100" workbookViewId="0">
      <selection activeCell="F37" sqref="F37"/>
    </sheetView>
  </sheetViews>
  <sheetFormatPr defaultColWidth="9.109375" defaultRowHeight="15.6" outlineLevelCol="1" x14ac:dyDescent="0.3"/>
  <cols>
    <col min="1" max="1" width="27.88671875" style="3" customWidth="1"/>
    <col min="2" max="2" width="59.6640625" style="3" customWidth="1"/>
    <col min="3" max="3" width="18.33203125" style="3" customWidth="1"/>
    <col min="4" max="4" width="18.33203125" style="4" customWidth="1"/>
    <col min="5" max="5" width="18.33203125" style="3" customWidth="1" outlineLevel="1"/>
    <col min="6" max="6" width="13.77734375" style="3" customWidth="1" outlineLevel="1"/>
    <col min="7" max="7" width="13.88671875" style="3" customWidth="1"/>
    <col min="8" max="8" width="35.44140625" style="3" customWidth="1"/>
    <col min="9" max="219" width="9.109375" style="3"/>
    <col min="220" max="221" width="12.33203125" style="3" customWidth="1"/>
    <col min="222" max="222" width="13.44140625" style="3" customWidth="1"/>
    <col min="223" max="223" width="59.109375" style="3" customWidth="1"/>
    <col min="224" max="224" width="18.109375" style="3" customWidth="1"/>
    <col min="225" max="225" width="32.109375" style="3" customWidth="1"/>
    <col min="226" max="226" width="86.6640625" style="3" customWidth="1"/>
    <col min="227" max="235" width="23.109375" style="3" customWidth="1"/>
    <col min="236" max="236" width="91.44140625" style="3" customWidth="1"/>
    <col min="237" max="242" width="19.109375" style="3" customWidth="1"/>
    <col min="243" max="16384" width="9.109375" style="3"/>
  </cols>
  <sheetData>
    <row r="1" spans="1:8" ht="52.8" customHeight="1" x14ac:dyDescent="0.3">
      <c r="A1" s="27" t="s">
        <v>99</v>
      </c>
      <c r="B1" s="27"/>
      <c r="C1" s="27"/>
      <c r="D1" s="27"/>
      <c r="E1" s="27"/>
      <c r="F1" s="27"/>
      <c r="G1" s="27"/>
      <c r="H1" s="27"/>
    </row>
    <row r="2" spans="1:8" ht="17.25" customHeight="1" x14ac:dyDescent="0.3">
      <c r="A2" s="28" t="s">
        <v>44</v>
      </c>
      <c r="B2" s="28"/>
      <c r="C2" s="28"/>
      <c r="D2" s="28"/>
      <c r="E2" s="28"/>
      <c r="F2" s="28"/>
      <c r="G2" s="28"/>
      <c r="H2" s="28"/>
    </row>
    <row r="3" spans="1:8" ht="81" customHeight="1" x14ac:dyDescent="0.3">
      <c r="A3" s="5" t="s">
        <v>5</v>
      </c>
      <c r="B3" s="5" t="s">
        <v>6</v>
      </c>
      <c r="C3" s="5" t="s">
        <v>100</v>
      </c>
      <c r="D3" s="18" t="s">
        <v>101</v>
      </c>
      <c r="E3" s="18" t="s">
        <v>96</v>
      </c>
      <c r="F3" s="18" t="s">
        <v>102</v>
      </c>
      <c r="G3" s="18" t="s">
        <v>97</v>
      </c>
      <c r="H3" s="18" t="s">
        <v>98</v>
      </c>
    </row>
    <row r="4" spans="1:8" ht="18" customHeight="1" x14ac:dyDescent="0.3">
      <c r="A4" s="14" t="s">
        <v>45</v>
      </c>
      <c r="B4" s="15" t="s">
        <v>7</v>
      </c>
      <c r="C4" s="16">
        <f>C6+C9+C11+C15+C19+C22+C23+C25+C30+C34+C37+C40+C41+C42</f>
        <v>31303568000</v>
      </c>
      <c r="D4" s="16">
        <f>D6+D9+D11+D15+D19+D22+D23+D25+D30+D34+D37+D40+D41+D42</f>
        <v>29058315692</v>
      </c>
      <c r="E4" s="16">
        <f>E6+E9+E11+E15+E19+E22+E23+E25+E30+E34+E37+E40+E41+E42</f>
        <v>30237897231.249996</v>
      </c>
      <c r="F4" s="17">
        <f>E4/D4*100</f>
        <v>104.05935963994895</v>
      </c>
      <c r="G4" s="13">
        <f>E4/C4*100</f>
        <v>96.595689127993325</v>
      </c>
      <c r="H4" s="9"/>
    </row>
    <row r="5" spans="1:8" ht="21" customHeight="1" x14ac:dyDescent="0.3">
      <c r="A5" s="29" t="s">
        <v>103</v>
      </c>
      <c r="B5" s="30"/>
      <c r="C5" s="19">
        <f>C6+C9+C11+C15+C19+C22+C23</f>
        <v>30373387000</v>
      </c>
      <c r="D5" s="19">
        <f>D6+D9+D11+D15+D19+D22+D23</f>
        <v>28188445043</v>
      </c>
      <c r="E5" s="19">
        <f>E6+E9+E11+E15+E19+E22+E23</f>
        <v>29222914755.889999</v>
      </c>
      <c r="F5" s="21">
        <f>E5/D5*100</f>
        <v>103.6698360314376</v>
      </c>
      <c r="G5" s="22">
        <f t="shared" ref="G5:G53" si="0">E5/C5*100</f>
        <v>96.212235915243824</v>
      </c>
      <c r="H5" s="9"/>
    </row>
    <row r="6" spans="1:8" x14ac:dyDescent="0.3">
      <c r="A6" s="14" t="s">
        <v>46</v>
      </c>
      <c r="B6" s="15" t="s">
        <v>8</v>
      </c>
      <c r="C6" s="8">
        <f>C7+C8</f>
        <v>18020888000</v>
      </c>
      <c r="D6" s="8">
        <f>D7+D8</f>
        <v>17131551000</v>
      </c>
      <c r="E6" s="8">
        <f>E7+E8</f>
        <v>17868866068.130001</v>
      </c>
      <c r="F6" s="13">
        <f t="shared" ref="F6:F22" si="1">E6/D6*100</f>
        <v>104.3038430561833</v>
      </c>
      <c r="G6" s="13">
        <f t="shared" si="0"/>
        <v>99.156412648089258</v>
      </c>
      <c r="H6" s="9"/>
    </row>
    <row r="7" spans="1:8" x14ac:dyDescent="0.3">
      <c r="A7" s="1" t="s">
        <v>47</v>
      </c>
      <c r="B7" s="2" t="s">
        <v>9</v>
      </c>
      <c r="C7" s="9">
        <v>6731454000</v>
      </c>
      <c r="D7" s="9">
        <v>6128201000</v>
      </c>
      <c r="E7" s="9">
        <v>6444945458.6199999</v>
      </c>
      <c r="F7" s="12">
        <f t="shared" si="1"/>
        <v>105.16863690698135</v>
      </c>
      <c r="G7" s="12">
        <f t="shared" si="0"/>
        <v>95.743734691197474</v>
      </c>
      <c r="H7" s="23"/>
    </row>
    <row r="8" spans="1:8" x14ac:dyDescent="0.3">
      <c r="A8" s="1" t="s">
        <v>48</v>
      </c>
      <c r="B8" s="2" t="s">
        <v>10</v>
      </c>
      <c r="C8" s="9">
        <v>11289434000</v>
      </c>
      <c r="D8" s="9">
        <v>11003350000</v>
      </c>
      <c r="E8" s="9">
        <v>11423920609.51</v>
      </c>
      <c r="F8" s="12">
        <f t="shared" si="1"/>
        <v>103.82220514216125</v>
      </c>
      <c r="G8" s="12">
        <f t="shared" si="0"/>
        <v>101.19126086843681</v>
      </c>
      <c r="H8" s="23"/>
    </row>
    <row r="9" spans="1:8" ht="46.8" x14ac:dyDescent="0.3">
      <c r="A9" s="14" t="s">
        <v>49</v>
      </c>
      <c r="B9" s="15" t="s">
        <v>11</v>
      </c>
      <c r="C9" s="8">
        <f>C10</f>
        <v>5229693000</v>
      </c>
      <c r="D9" s="8">
        <f>D10</f>
        <v>4758744870</v>
      </c>
      <c r="E9" s="8">
        <f>E10</f>
        <v>4719598672.6499996</v>
      </c>
      <c r="F9" s="13">
        <f t="shared" si="1"/>
        <v>99.177383986336707</v>
      </c>
      <c r="G9" s="13">
        <f t="shared" si="0"/>
        <v>90.246189836573578</v>
      </c>
      <c r="H9" s="9"/>
    </row>
    <row r="10" spans="1:8" ht="93.6" x14ac:dyDescent="0.3">
      <c r="A10" s="1" t="s">
        <v>86</v>
      </c>
      <c r="B10" s="10" t="s">
        <v>85</v>
      </c>
      <c r="C10" s="9">
        <v>5229693000</v>
      </c>
      <c r="D10" s="9">
        <v>4758744870</v>
      </c>
      <c r="E10" s="9">
        <v>4719598672.6499996</v>
      </c>
      <c r="F10" s="12">
        <f t="shared" si="1"/>
        <v>99.177383986336707</v>
      </c>
      <c r="G10" s="12">
        <f t="shared" si="0"/>
        <v>90.246189836573578</v>
      </c>
      <c r="H10" s="24" t="s">
        <v>107</v>
      </c>
    </row>
    <row r="11" spans="1:8" x14ac:dyDescent="0.3">
      <c r="A11" s="14" t="s">
        <v>50</v>
      </c>
      <c r="B11" s="15" t="s">
        <v>12</v>
      </c>
      <c r="C11" s="8">
        <f>C12+C13+C14</f>
        <v>2649345000</v>
      </c>
      <c r="D11" s="8">
        <f>D12+D13+D14</f>
        <v>2443674173</v>
      </c>
      <c r="E11" s="8">
        <f>E12+E13+E14</f>
        <v>2654197876.8200002</v>
      </c>
      <c r="F11" s="13">
        <f t="shared" si="1"/>
        <v>108.61504803488383</v>
      </c>
      <c r="G11" s="13">
        <f t="shared" si="0"/>
        <v>100.18317270193199</v>
      </c>
      <c r="H11" s="9"/>
    </row>
    <row r="12" spans="1:8" ht="31.2" x14ac:dyDescent="0.3">
      <c r="A12" s="1" t="s">
        <v>51</v>
      </c>
      <c r="B12" s="6" t="s">
        <v>13</v>
      </c>
      <c r="C12" s="9">
        <v>2649345000</v>
      </c>
      <c r="D12" s="9">
        <v>2441613173</v>
      </c>
      <c r="E12" s="9">
        <v>2653647779.5700002</v>
      </c>
      <c r="F12" s="12">
        <f t="shared" si="1"/>
        <v>108.68420144987481</v>
      </c>
      <c r="G12" s="12">
        <f t="shared" si="0"/>
        <v>100.16240918302448</v>
      </c>
      <c r="H12" s="23"/>
    </row>
    <row r="13" spans="1:8" x14ac:dyDescent="0.3">
      <c r="A13" s="1" t="s">
        <v>87</v>
      </c>
      <c r="B13" s="10" t="s">
        <v>88</v>
      </c>
      <c r="C13" s="9">
        <v>0</v>
      </c>
      <c r="D13" s="9">
        <v>0</v>
      </c>
      <c r="E13" s="9">
        <v>610.85</v>
      </c>
      <c r="F13" s="12"/>
      <c r="G13" s="12"/>
      <c r="H13" s="9"/>
    </row>
    <row r="14" spans="1:8" x14ac:dyDescent="0.3">
      <c r="A14" s="1" t="s">
        <v>95</v>
      </c>
      <c r="B14" s="10" t="s">
        <v>94</v>
      </c>
      <c r="C14" s="9">
        <v>0</v>
      </c>
      <c r="D14" s="9">
        <v>2061000</v>
      </c>
      <c r="E14" s="9">
        <v>549486.4</v>
      </c>
      <c r="F14" s="12">
        <f t="shared" si="1"/>
        <v>26.661154779233382</v>
      </c>
      <c r="G14" s="12"/>
      <c r="H14" s="9"/>
    </row>
    <row r="15" spans="1:8" x14ac:dyDescent="0.3">
      <c r="A15" s="14" t="s">
        <v>52</v>
      </c>
      <c r="B15" s="15" t="s">
        <v>14</v>
      </c>
      <c r="C15" s="8">
        <f>C16+C17+C18</f>
        <v>4246285000</v>
      </c>
      <c r="D15" s="8">
        <f>D16+D17+D18</f>
        <v>3672080000</v>
      </c>
      <c r="E15" s="8">
        <f>E16+E17+E18</f>
        <v>3797780533.1799998</v>
      </c>
      <c r="F15" s="13">
        <f t="shared" si="1"/>
        <v>103.42314255626239</v>
      </c>
      <c r="G15" s="13">
        <f t="shared" si="0"/>
        <v>89.437721047456776</v>
      </c>
      <c r="H15" s="9"/>
    </row>
    <row r="16" spans="1:8" ht="78" x14ac:dyDescent="0.3">
      <c r="A16" s="1" t="s">
        <v>53</v>
      </c>
      <c r="B16" s="2" t="s">
        <v>15</v>
      </c>
      <c r="C16" s="9">
        <v>3109466000</v>
      </c>
      <c r="D16" s="9">
        <v>2574624000</v>
      </c>
      <c r="E16" s="9">
        <v>2623666590.77</v>
      </c>
      <c r="F16" s="12">
        <f t="shared" si="1"/>
        <v>101.90484477616926</v>
      </c>
      <c r="G16" s="12">
        <f t="shared" si="0"/>
        <v>84.376757641665804</v>
      </c>
      <c r="H16" s="24" t="s">
        <v>121</v>
      </c>
    </row>
    <row r="17" spans="1:8" x14ac:dyDescent="0.3">
      <c r="A17" s="1" t="s">
        <v>54</v>
      </c>
      <c r="B17" s="2" t="s">
        <v>16</v>
      </c>
      <c r="C17" s="9">
        <v>1090427000</v>
      </c>
      <c r="D17" s="9">
        <v>1054184000</v>
      </c>
      <c r="E17" s="9">
        <v>1131058441.0899999</v>
      </c>
      <c r="F17" s="12">
        <f t="shared" si="1"/>
        <v>107.29231719415206</v>
      </c>
      <c r="G17" s="12">
        <f t="shared" si="0"/>
        <v>103.72619543444908</v>
      </c>
      <c r="H17" s="23"/>
    </row>
    <row r="18" spans="1:8" ht="62.4" x14ac:dyDescent="0.3">
      <c r="A18" s="1" t="s">
        <v>55</v>
      </c>
      <c r="B18" s="2" t="s">
        <v>17</v>
      </c>
      <c r="C18" s="9">
        <v>46392000</v>
      </c>
      <c r="D18" s="9">
        <v>43272000</v>
      </c>
      <c r="E18" s="9">
        <v>43055501.32</v>
      </c>
      <c r="F18" s="12">
        <f t="shared" si="1"/>
        <v>99.499679515622105</v>
      </c>
      <c r="G18" s="12">
        <f t="shared" si="0"/>
        <v>92.808030091395068</v>
      </c>
      <c r="H18" s="24" t="s">
        <v>108</v>
      </c>
    </row>
    <row r="19" spans="1:8" ht="31.2" x14ac:dyDescent="0.3">
      <c r="A19" s="14" t="s">
        <v>56</v>
      </c>
      <c r="B19" s="15" t="s">
        <v>18</v>
      </c>
      <c r="C19" s="8">
        <f>C20+C21</f>
        <v>20166000</v>
      </c>
      <c r="D19" s="8">
        <f>D20+D21</f>
        <v>19942000</v>
      </c>
      <c r="E19" s="8">
        <f>E20+E21</f>
        <v>19952625.48</v>
      </c>
      <c r="F19" s="13">
        <f t="shared" si="1"/>
        <v>100.05328191756094</v>
      </c>
      <c r="G19" s="13">
        <f t="shared" si="0"/>
        <v>98.941909550728951</v>
      </c>
      <c r="H19" s="9"/>
    </row>
    <row r="20" spans="1:8" x14ac:dyDescent="0.3">
      <c r="A20" s="1" t="s">
        <v>57</v>
      </c>
      <c r="B20" s="2" t="s">
        <v>19</v>
      </c>
      <c r="C20" s="9">
        <v>19588000</v>
      </c>
      <c r="D20" s="9">
        <v>19259000</v>
      </c>
      <c r="E20" s="9">
        <v>19213319.920000002</v>
      </c>
      <c r="F20" s="12">
        <f t="shared" si="1"/>
        <v>99.76281177631239</v>
      </c>
      <c r="G20" s="12">
        <f t="shared" si="0"/>
        <v>98.0871958341842</v>
      </c>
      <c r="H20" s="23"/>
    </row>
    <row r="21" spans="1:8" ht="62.4" x14ac:dyDescent="0.3">
      <c r="A21" s="1" t="s">
        <v>58</v>
      </c>
      <c r="B21" s="2" t="s">
        <v>20</v>
      </c>
      <c r="C21" s="9">
        <v>578000</v>
      </c>
      <c r="D21" s="9">
        <v>683000</v>
      </c>
      <c r="E21" s="9">
        <v>739305.56</v>
      </c>
      <c r="F21" s="12">
        <f t="shared" si="1"/>
        <v>108.24385944363104</v>
      </c>
      <c r="G21" s="12">
        <f t="shared" si="0"/>
        <v>127.90753633217994</v>
      </c>
      <c r="H21" s="24" t="s">
        <v>109</v>
      </c>
    </row>
    <row r="22" spans="1:8" ht="62.4" x14ac:dyDescent="0.3">
      <c r="A22" s="14" t="s">
        <v>59</v>
      </c>
      <c r="B22" s="15" t="s">
        <v>21</v>
      </c>
      <c r="C22" s="8">
        <v>207010000</v>
      </c>
      <c r="D22" s="8">
        <v>162453000</v>
      </c>
      <c r="E22" s="8">
        <v>162511362.88999999</v>
      </c>
      <c r="F22" s="13">
        <f t="shared" si="1"/>
        <v>100.0359260155245</v>
      </c>
      <c r="G22" s="13">
        <f t="shared" si="0"/>
        <v>78.504112308584112</v>
      </c>
      <c r="H22" s="2" t="s">
        <v>110</v>
      </c>
    </row>
    <row r="23" spans="1:8" ht="46.8" x14ac:dyDescent="0.3">
      <c r="A23" s="14" t="s">
        <v>90</v>
      </c>
      <c r="B23" s="11" t="s">
        <v>89</v>
      </c>
      <c r="C23" s="8">
        <v>0</v>
      </c>
      <c r="D23" s="8">
        <v>0</v>
      </c>
      <c r="E23" s="8">
        <v>7616.74</v>
      </c>
      <c r="F23" s="13"/>
      <c r="G23" s="12"/>
      <c r="H23" s="9"/>
    </row>
    <row r="24" spans="1:8" ht="21" customHeight="1" x14ac:dyDescent="0.3">
      <c r="A24" s="29" t="s">
        <v>104</v>
      </c>
      <c r="B24" s="30"/>
      <c r="C24" s="20">
        <f>C25+C30+C34+C37+C40+C41+C42</f>
        <v>930181000</v>
      </c>
      <c r="D24" s="20">
        <f>D25+D30+D34+D37+D40+D41+D42</f>
        <v>869870649</v>
      </c>
      <c r="E24" s="20">
        <f>E25+E30+E34+E37+E40+E41+E42</f>
        <v>1014982475.36</v>
      </c>
      <c r="F24" s="13">
        <f t="shared" ref="F24:F32" si="2">E24/D24*100</f>
        <v>116.68200053959976</v>
      </c>
      <c r="G24" s="22">
        <f t="shared" si="0"/>
        <v>109.11666389229624</v>
      </c>
      <c r="H24" s="9"/>
    </row>
    <row r="25" spans="1:8" ht="46.8" x14ac:dyDescent="0.3">
      <c r="A25" s="14" t="s">
        <v>60</v>
      </c>
      <c r="B25" s="15" t="s">
        <v>22</v>
      </c>
      <c r="C25" s="8">
        <f>C26+C27+C28+C29</f>
        <v>143608000</v>
      </c>
      <c r="D25" s="8">
        <f>D26+D27+D28+D29</f>
        <v>156874000</v>
      </c>
      <c r="E25" s="8">
        <f>E26+E27+E28+E29</f>
        <v>212243605.25999999</v>
      </c>
      <c r="F25" s="13">
        <f t="shared" si="2"/>
        <v>135.29559089460329</v>
      </c>
      <c r="G25" s="13">
        <f t="shared" si="0"/>
        <v>147.7937198902568</v>
      </c>
      <c r="H25" s="9"/>
    </row>
    <row r="26" spans="1:8" ht="78" x14ac:dyDescent="0.3">
      <c r="A26" s="1" t="s">
        <v>61</v>
      </c>
      <c r="B26" s="2" t="s">
        <v>23</v>
      </c>
      <c r="C26" s="9">
        <v>17573000</v>
      </c>
      <c r="D26" s="9">
        <v>16948000</v>
      </c>
      <c r="E26" s="9">
        <v>16866995.530000001</v>
      </c>
      <c r="F26" s="12">
        <f t="shared" si="2"/>
        <v>99.522041125796562</v>
      </c>
      <c r="G26" s="12">
        <f t="shared" si="0"/>
        <v>95.982447675411152</v>
      </c>
      <c r="H26" s="24" t="s">
        <v>122</v>
      </c>
    </row>
    <row r="27" spans="1:8" ht="109.2" x14ac:dyDescent="0.3">
      <c r="A27" s="1" t="s">
        <v>62</v>
      </c>
      <c r="B27" s="2" t="s">
        <v>24</v>
      </c>
      <c r="C27" s="9">
        <v>121080000</v>
      </c>
      <c r="D27" s="9">
        <v>132176000</v>
      </c>
      <c r="E27" s="9">
        <v>187533098.44</v>
      </c>
      <c r="F27" s="12">
        <f t="shared" si="2"/>
        <v>141.8813539825687</v>
      </c>
      <c r="G27" s="12">
        <f t="shared" si="0"/>
        <v>154.88362936901223</v>
      </c>
      <c r="H27" s="24" t="s">
        <v>111</v>
      </c>
    </row>
    <row r="28" spans="1:8" ht="62.4" x14ac:dyDescent="0.3">
      <c r="A28" s="1" t="s">
        <v>63</v>
      </c>
      <c r="B28" s="2" t="s">
        <v>25</v>
      </c>
      <c r="C28" s="9">
        <v>4031000</v>
      </c>
      <c r="D28" s="9">
        <v>4530000</v>
      </c>
      <c r="E28" s="9">
        <v>4529853.12</v>
      </c>
      <c r="F28" s="12">
        <f t="shared" si="2"/>
        <v>99.99675761589404</v>
      </c>
      <c r="G28" s="12">
        <f t="shared" si="0"/>
        <v>112.37541850657405</v>
      </c>
      <c r="H28" s="24" t="s">
        <v>123</v>
      </c>
    </row>
    <row r="29" spans="1:8" ht="93.6" x14ac:dyDescent="0.3">
      <c r="A29" s="1" t="s">
        <v>64</v>
      </c>
      <c r="B29" s="2" t="s">
        <v>26</v>
      </c>
      <c r="C29" s="9">
        <v>924000</v>
      </c>
      <c r="D29" s="9">
        <v>3220000</v>
      </c>
      <c r="E29" s="9">
        <v>3313658.17</v>
      </c>
      <c r="F29" s="12">
        <f t="shared" si="2"/>
        <v>102.90863881987578</v>
      </c>
      <c r="G29" s="12">
        <f t="shared" si="0"/>
        <v>358.62101406926405</v>
      </c>
      <c r="H29" s="24" t="s">
        <v>112</v>
      </c>
    </row>
    <row r="30" spans="1:8" ht="31.2" x14ac:dyDescent="0.3">
      <c r="A30" s="14" t="s">
        <v>65</v>
      </c>
      <c r="B30" s="15" t="s">
        <v>27</v>
      </c>
      <c r="C30" s="8">
        <f>C31+C32+C33</f>
        <v>246554000</v>
      </c>
      <c r="D30" s="8">
        <f>D31+D32+D33</f>
        <v>257547000</v>
      </c>
      <c r="E30" s="8">
        <f>E31+E32+E33</f>
        <v>273813106.25999999</v>
      </c>
      <c r="F30" s="13">
        <f t="shared" si="2"/>
        <v>106.31578168644947</v>
      </c>
      <c r="G30" s="13">
        <f t="shared" si="0"/>
        <v>111.05603894481533</v>
      </c>
      <c r="H30" s="9"/>
    </row>
    <row r="31" spans="1:8" x14ac:dyDescent="0.3">
      <c r="A31" s="1" t="s">
        <v>66</v>
      </c>
      <c r="B31" s="2" t="s">
        <v>28</v>
      </c>
      <c r="C31" s="9">
        <v>15312000</v>
      </c>
      <c r="D31" s="9">
        <v>15842100</v>
      </c>
      <c r="E31" s="9">
        <v>15769406.08</v>
      </c>
      <c r="F31" s="12">
        <f t="shared" si="2"/>
        <v>99.5411345718055</v>
      </c>
      <c r="G31" s="12">
        <f t="shared" si="0"/>
        <v>102.98723928944619</v>
      </c>
      <c r="H31" s="23"/>
    </row>
    <row r="32" spans="1:8" ht="62.4" x14ac:dyDescent="0.3">
      <c r="A32" s="1" t="s">
        <v>67</v>
      </c>
      <c r="B32" s="2" t="s">
        <v>29</v>
      </c>
      <c r="C32" s="9">
        <v>10462000</v>
      </c>
      <c r="D32" s="9">
        <v>2273900</v>
      </c>
      <c r="E32" s="9">
        <v>2551245.85</v>
      </c>
      <c r="F32" s="12">
        <f t="shared" si="2"/>
        <v>112.19692378732576</v>
      </c>
      <c r="G32" s="12">
        <f t="shared" si="0"/>
        <v>24.385833014719939</v>
      </c>
      <c r="H32" s="24" t="s">
        <v>126</v>
      </c>
    </row>
    <row r="33" spans="1:8" ht="72" customHeight="1" x14ac:dyDescent="0.3">
      <c r="A33" s="1" t="s">
        <v>68</v>
      </c>
      <c r="B33" s="2" t="s">
        <v>30</v>
      </c>
      <c r="C33" s="9">
        <v>220780000</v>
      </c>
      <c r="D33" s="9">
        <v>239431000</v>
      </c>
      <c r="E33" s="9">
        <v>255492454.33000001</v>
      </c>
      <c r="F33" s="12">
        <f t="shared" ref="F33:F42" si="3">E33/D33*100</f>
        <v>106.70817660620389</v>
      </c>
      <c r="G33" s="12">
        <f t="shared" si="0"/>
        <v>115.72264441072562</v>
      </c>
      <c r="H33" s="24" t="s">
        <v>113</v>
      </c>
    </row>
    <row r="34" spans="1:8" ht="31.2" x14ac:dyDescent="0.3">
      <c r="A34" s="14" t="s">
        <v>69</v>
      </c>
      <c r="B34" s="15" t="s">
        <v>31</v>
      </c>
      <c r="C34" s="8">
        <f>C35+C36</f>
        <v>49680000</v>
      </c>
      <c r="D34" s="8">
        <f>D35+D36</f>
        <v>39089718</v>
      </c>
      <c r="E34" s="8">
        <f>E35+E36</f>
        <v>44517092.129999995</v>
      </c>
      <c r="F34" s="13">
        <f t="shared" si="3"/>
        <v>113.88440338710039</v>
      </c>
      <c r="G34" s="13">
        <f t="shared" si="0"/>
        <v>89.607673369565205</v>
      </c>
      <c r="H34" s="9"/>
    </row>
    <row r="35" spans="1:8" ht="46.8" x14ac:dyDescent="0.3">
      <c r="A35" s="1" t="s">
        <v>70</v>
      </c>
      <c r="B35" s="2" t="s">
        <v>32</v>
      </c>
      <c r="C35" s="9">
        <v>9311000</v>
      </c>
      <c r="D35" s="9">
        <v>8603975</v>
      </c>
      <c r="E35" s="9">
        <v>12212493.390000001</v>
      </c>
      <c r="F35" s="12">
        <f t="shared" si="3"/>
        <v>141.9401310440814</v>
      </c>
      <c r="G35" s="12">
        <f t="shared" si="0"/>
        <v>131.16199538180646</v>
      </c>
      <c r="H35" s="24" t="s">
        <v>114</v>
      </c>
    </row>
    <row r="36" spans="1:8" ht="31.2" x14ac:dyDescent="0.3">
      <c r="A36" s="1" t="s">
        <v>71</v>
      </c>
      <c r="B36" s="2" t="s">
        <v>33</v>
      </c>
      <c r="C36" s="9">
        <v>40369000</v>
      </c>
      <c r="D36" s="9">
        <v>30485743</v>
      </c>
      <c r="E36" s="9">
        <v>32304598.739999998</v>
      </c>
      <c r="F36" s="12">
        <f t="shared" si="3"/>
        <v>105.96625032232279</v>
      </c>
      <c r="G36" s="12">
        <f t="shared" si="0"/>
        <v>80.023282072877706</v>
      </c>
      <c r="H36" s="24" t="s">
        <v>124</v>
      </c>
    </row>
    <row r="37" spans="1:8" ht="31.2" x14ac:dyDescent="0.3">
      <c r="A37" s="14" t="s">
        <v>72</v>
      </c>
      <c r="B37" s="15" t="s">
        <v>34</v>
      </c>
      <c r="C37" s="8">
        <f>C38+C39</f>
        <v>6100000</v>
      </c>
      <c r="D37" s="8">
        <f>D38+D39</f>
        <v>7000000</v>
      </c>
      <c r="E37" s="8">
        <f>E38+E39</f>
        <v>60417060.57</v>
      </c>
      <c r="F37" s="13">
        <f t="shared" si="3"/>
        <v>863.10086528571424</v>
      </c>
      <c r="G37" s="13">
        <f t="shared" si="0"/>
        <v>990.4436159016393</v>
      </c>
      <c r="H37" s="9"/>
    </row>
    <row r="38" spans="1:8" ht="93.6" x14ac:dyDescent="0.3">
      <c r="A38" s="1" t="s">
        <v>73</v>
      </c>
      <c r="B38" s="2" t="s">
        <v>35</v>
      </c>
      <c r="C38" s="9">
        <v>100000</v>
      </c>
      <c r="D38" s="9">
        <v>1300000</v>
      </c>
      <c r="E38" s="9">
        <v>2357972.92</v>
      </c>
      <c r="F38" s="12">
        <f t="shared" si="3"/>
        <v>181.38253230769232</v>
      </c>
      <c r="G38" s="12">
        <f t="shared" si="0"/>
        <v>2357.9729199999997</v>
      </c>
      <c r="H38" s="24" t="s">
        <v>115</v>
      </c>
    </row>
    <row r="39" spans="1:8" ht="62.4" x14ac:dyDescent="0.3">
      <c r="A39" s="1" t="s">
        <v>74</v>
      </c>
      <c r="B39" s="2" t="s">
        <v>36</v>
      </c>
      <c r="C39" s="9">
        <v>6000000</v>
      </c>
      <c r="D39" s="9">
        <v>5700000</v>
      </c>
      <c r="E39" s="9">
        <v>58059087.649999999</v>
      </c>
      <c r="F39" s="12">
        <f t="shared" si="3"/>
        <v>1018.5804850877192</v>
      </c>
      <c r="G39" s="12">
        <f t="shared" si="0"/>
        <v>967.65146083333332</v>
      </c>
      <c r="H39" s="24" t="s">
        <v>116</v>
      </c>
    </row>
    <row r="40" spans="1:8" ht="46.8" x14ac:dyDescent="0.3">
      <c r="A40" s="14" t="s">
        <v>75</v>
      </c>
      <c r="B40" s="15" t="s">
        <v>37</v>
      </c>
      <c r="C40" s="8">
        <v>1266000</v>
      </c>
      <c r="D40" s="8">
        <v>800000</v>
      </c>
      <c r="E40" s="8">
        <v>789651</v>
      </c>
      <c r="F40" s="13">
        <f t="shared" si="3"/>
        <v>98.706375000000008</v>
      </c>
      <c r="G40" s="13">
        <f t="shared" si="0"/>
        <v>62.373696682464455</v>
      </c>
      <c r="H40" s="24" t="s">
        <v>117</v>
      </c>
    </row>
    <row r="41" spans="1:8" ht="78" x14ac:dyDescent="0.3">
      <c r="A41" s="14" t="s">
        <v>76</v>
      </c>
      <c r="B41" s="15" t="s">
        <v>38</v>
      </c>
      <c r="C41" s="8">
        <v>482973000</v>
      </c>
      <c r="D41" s="8">
        <v>408279071</v>
      </c>
      <c r="E41" s="8">
        <v>422755156.47000003</v>
      </c>
      <c r="F41" s="13">
        <f t="shared" si="3"/>
        <v>103.54563495859431</v>
      </c>
      <c r="G41" s="13">
        <f t="shared" si="0"/>
        <v>87.531840593573563</v>
      </c>
      <c r="H41" s="24" t="s">
        <v>125</v>
      </c>
    </row>
    <row r="42" spans="1:8" ht="18" customHeight="1" x14ac:dyDescent="0.3">
      <c r="A42" s="14" t="s">
        <v>92</v>
      </c>
      <c r="B42" s="11" t="s">
        <v>91</v>
      </c>
      <c r="C42" s="8">
        <v>0</v>
      </c>
      <c r="D42" s="8">
        <v>280860</v>
      </c>
      <c r="E42" s="8">
        <v>446803.67</v>
      </c>
      <c r="F42" s="13">
        <f t="shared" si="3"/>
        <v>159.08412376272875</v>
      </c>
      <c r="G42" s="13"/>
      <c r="H42" s="9"/>
    </row>
    <row r="43" spans="1:8" x14ac:dyDescent="0.3">
      <c r="A43" s="14" t="s">
        <v>77</v>
      </c>
      <c r="B43" s="15" t="s">
        <v>39</v>
      </c>
      <c r="C43" s="8">
        <f>C45+C46+C47+C48+C49+C50+C51+C52</f>
        <v>36998695087.119995</v>
      </c>
      <c r="D43" s="8">
        <f>D45+D46+D47+D48+D49+D51+D52</f>
        <v>47524323600.240005</v>
      </c>
      <c r="E43" s="8">
        <f>E45+E46+E47+E48+E49+E51+E52</f>
        <v>46467044542.819992</v>
      </c>
      <c r="F43" s="13">
        <f t="shared" ref="F43:F46" si="4">E43/D43*100</f>
        <v>97.775288573671205</v>
      </c>
      <c r="G43" s="13">
        <f t="shared" si="0"/>
        <v>125.59103620656104</v>
      </c>
      <c r="H43" s="9"/>
    </row>
    <row r="44" spans="1:8" ht="31.2" x14ac:dyDescent="0.3">
      <c r="A44" s="14" t="s">
        <v>78</v>
      </c>
      <c r="B44" s="15" t="s">
        <v>40</v>
      </c>
      <c r="C44" s="8">
        <f>C45+C46+C47+C48</f>
        <v>36907146035</v>
      </c>
      <c r="D44" s="8">
        <f>D45+D46+D47+D48</f>
        <v>47338316492.760002</v>
      </c>
      <c r="E44" s="8">
        <f>E45+E46+E47+E48</f>
        <v>46382864218.639999</v>
      </c>
      <c r="F44" s="13">
        <f t="shared" si="4"/>
        <v>97.981651345235036</v>
      </c>
      <c r="G44" s="13">
        <f t="shared" si="0"/>
        <v>125.67448096543129</v>
      </c>
      <c r="H44" s="9"/>
    </row>
    <row r="45" spans="1:8" ht="124.8" x14ac:dyDescent="0.3">
      <c r="A45" s="1" t="s">
        <v>79</v>
      </c>
      <c r="B45" s="2" t="s">
        <v>1</v>
      </c>
      <c r="C45" s="9">
        <v>14593414400</v>
      </c>
      <c r="D45" s="9">
        <v>17147241100</v>
      </c>
      <c r="E45" s="9">
        <v>17260251000</v>
      </c>
      <c r="F45" s="12">
        <f t="shared" si="4"/>
        <v>100.65905587575834</v>
      </c>
      <c r="G45" s="12">
        <f t="shared" si="0"/>
        <v>118.27424704666785</v>
      </c>
      <c r="H45" s="24" t="s">
        <v>118</v>
      </c>
    </row>
    <row r="46" spans="1:8" ht="109.2" x14ac:dyDescent="0.3">
      <c r="A46" s="1" t="s">
        <v>80</v>
      </c>
      <c r="B46" s="2" t="s">
        <v>41</v>
      </c>
      <c r="C46" s="9">
        <v>6472066100</v>
      </c>
      <c r="D46" s="9">
        <v>9898904901.7600002</v>
      </c>
      <c r="E46" s="9">
        <v>9371726259.5699997</v>
      </c>
      <c r="F46" s="12">
        <f t="shared" si="4"/>
        <v>94.674374110854728</v>
      </c>
      <c r="G46" s="12">
        <f t="shared" si="0"/>
        <v>144.8026969250206</v>
      </c>
      <c r="H46" s="24" t="s">
        <v>120</v>
      </c>
    </row>
    <row r="47" spans="1:8" s="7" customFormat="1" ht="31.2" x14ac:dyDescent="0.3">
      <c r="A47" s="1" t="s">
        <v>81</v>
      </c>
      <c r="B47" s="2" t="s">
        <v>2</v>
      </c>
      <c r="C47" s="9">
        <v>5834093300</v>
      </c>
      <c r="D47" s="9">
        <v>6721322600</v>
      </c>
      <c r="E47" s="9">
        <v>6072502915.7299995</v>
      </c>
      <c r="F47" s="12">
        <f t="shared" ref="F47" si="5">E47/D47*100</f>
        <v>90.34684506483886</v>
      </c>
      <c r="G47" s="12">
        <f t="shared" si="0"/>
        <v>104.08648959607827</v>
      </c>
      <c r="H47" s="23"/>
    </row>
    <row r="48" spans="1:8" ht="109.2" x14ac:dyDescent="0.3">
      <c r="A48" s="1" t="s">
        <v>82</v>
      </c>
      <c r="B48" s="2" t="s">
        <v>0</v>
      </c>
      <c r="C48" s="9">
        <v>10007572235</v>
      </c>
      <c r="D48" s="9">
        <v>13570847891</v>
      </c>
      <c r="E48" s="9">
        <v>13678384043.34</v>
      </c>
      <c r="F48" s="12">
        <f t="shared" ref="F48:F52" si="6">E48/D48*100</f>
        <v>100.79240555346078</v>
      </c>
      <c r="G48" s="12">
        <f t="shared" si="0"/>
        <v>136.68034286579396</v>
      </c>
      <c r="H48" s="10" t="s">
        <v>119</v>
      </c>
    </row>
    <row r="49" spans="1:8" ht="31.2" x14ac:dyDescent="0.3">
      <c r="A49" s="1" t="s">
        <v>83</v>
      </c>
      <c r="B49" s="2" t="s">
        <v>3</v>
      </c>
      <c r="C49" s="9">
        <v>73038287.590000004</v>
      </c>
      <c r="D49" s="9">
        <v>185579429.33000001</v>
      </c>
      <c r="E49" s="9">
        <v>77935881.560000002</v>
      </c>
      <c r="F49" s="12">
        <f t="shared" si="6"/>
        <v>41.995970049791076</v>
      </c>
      <c r="G49" s="12">
        <f t="shared" si="0"/>
        <v>106.70551587612871</v>
      </c>
      <c r="H49" s="9"/>
    </row>
    <row r="50" spans="1:8" ht="31.2" x14ac:dyDescent="0.3">
      <c r="A50" s="1" t="s">
        <v>106</v>
      </c>
      <c r="B50" s="2" t="s">
        <v>105</v>
      </c>
      <c r="C50" s="9">
        <v>18510764.530000001</v>
      </c>
      <c r="D50" s="9">
        <v>0</v>
      </c>
      <c r="E50" s="9">
        <v>0</v>
      </c>
      <c r="F50" s="12"/>
      <c r="G50" s="12">
        <f t="shared" si="0"/>
        <v>0</v>
      </c>
      <c r="H50" s="9"/>
    </row>
    <row r="51" spans="1:8" ht="109.2" x14ac:dyDescent="0.3">
      <c r="A51" s="1" t="s">
        <v>93</v>
      </c>
      <c r="B51" s="10" t="s">
        <v>42</v>
      </c>
      <c r="C51" s="9">
        <v>0</v>
      </c>
      <c r="D51" s="9">
        <v>16389604.869999999</v>
      </c>
      <c r="E51" s="9">
        <v>24780461.59</v>
      </c>
      <c r="F51" s="12">
        <f t="shared" si="6"/>
        <v>151.19621117504099</v>
      </c>
      <c r="G51" s="12"/>
      <c r="H51" s="9"/>
    </row>
    <row r="52" spans="1:8" ht="46.8" x14ac:dyDescent="0.3">
      <c r="A52" s="1" t="s">
        <v>84</v>
      </c>
      <c r="B52" s="2" t="s">
        <v>43</v>
      </c>
      <c r="C52" s="9">
        <v>0</v>
      </c>
      <c r="D52" s="9">
        <v>-15961926.720000001</v>
      </c>
      <c r="E52" s="9">
        <v>-18536018.969999999</v>
      </c>
      <c r="F52" s="12">
        <f t="shared" si="6"/>
        <v>116.12645074215702</v>
      </c>
      <c r="G52" s="12"/>
      <c r="H52" s="9"/>
    </row>
    <row r="53" spans="1:8" ht="20.25" customHeight="1" x14ac:dyDescent="0.3">
      <c r="A53" s="25" t="s">
        <v>4</v>
      </c>
      <c r="B53" s="26"/>
      <c r="C53" s="8">
        <f>C4+C43</f>
        <v>68302263087.119995</v>
      </c>
      <c r="D53" s="8">
        <f>D4+D43</f>
        <v>76582639292.240005</v>
      </c>
      <c r="E53" s="8">
        <f>E4+E43</f>
        <v>76704941774.069992</v>
      </c>
      <c r="F53" s="13">
        <f t="shared" ref="F53" si="7">E53/D53*100</f>
        <v>100.15970000898413</v>
      </c>
      <c r="G53" s="13">
        <f t="shared" si="0"/>
        <v>112.30219659959484</v>
      </c>
      <c r="H53" s="9"/>
    </row>
  </sheetData>
  <mergeCells count="5">
    <mergeCell ref="A53:B53"/>
    <mergeCell ref="A1:H1"/>
    <mergeCell ref="A2:H2"/>
    <mergeCell ref="A5:B5"/>
    <mergeCell ref="A24:B24"/>
  </mergeCells>
  <pageMargins left="0.35433070866141736" right="0.35433070866141736" top="0.31496062992125984" bottom="0.27559055118110237" header="0.15748031496062992" footer="0.15748031496062992"/>
  <pageSetup paperSize="9" scale="6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Соловьёва</dc:creator>
  <cp:lastModifiedBy>Давыдова</cp:lastModifiedBy>
  <cp:lastPrinted>2021-04-20T11:30:10Z</cp:lastPrinted>
  <dcterms:created xsi:type="dcterms:W3CDTF">2018-12-25T15:55:39Z</dcterms:created>
  <dcterms:modified xsi:type="dcterms:W3CDTF">2021-05-12T12:00:50Z</dcterms:modified>
</cp:coreProperties>
</file>